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uciano.aoliveira\Desktop\LUCIANO\POP_1\JUNHO_2026\"/>
    </mc:Choice>
  </mc:AlternateContent>
  <xr:revisionPtr revIDLastSave="0" documentId="13_ncr:1_{34CD7DE3-9594-4845-AF16-3ED81AFA496D}" xr6:coauthVersionLast="36" xr6:coauthVersionMax="47" xr10:uidLastSave="{00000000-0000-0000-0000-000000000000}"/>
  <bookViews>
    <workbookView xWindow="0" yWindow="0" windowWidth="28800" windowHeight="12075" xr2:uid="{00000000-000D-0000-FFFF-FFFF00000000}"/>
  </bookViews>
  <sheets>
    <sheet name="RESUMO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SF4Jm+Nnw4nO+ySwwEUNWiQvU+t0cku9V1T2lNRWMYM="/>
    </ext>
  </extLst>
</workbook>
</file>

<file path=xl/calcChain.xml><?xml version="1.0" encoding="utf-8"?>
<calcChain xmlns="http://schemas.openxmlformats.org/spreadsheetml/2006/main">
  <c r="L20" i="1" l="1"/>
  <c r="L18" i="1"/>
  <c r="L19" i="1"/>
  <c r="M20" i="1"/>
  <c r="M19" i="1"/>
  <c r="G20" i="1"/>
  <c r="G19" i="1"/>
  <c r="L9" i="1"/>
  <c r="L10" i="1"/>
  <c r="L11" i="1"/>
  <c r="L12" i="1"/>
  <c r="L13" i="1"/>
  <c r="L14" i="1"/>
  <c r="L15" i="1"/>
  <c r="L16" i="1"/>
  <c r="L17" i="1"/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G18" i="1" l="1"/>
  <c r="G17" i="1"/>
  <c r="G5" i="1"/>
  <c r="G6" i="1"/>
  <c r="G7" i="1"/>
  <c r="G8" i="1"/>
  <c r="G9" i="1"/>
  <c r="G10" i="1"/>
  <c r="G11" i="1"/>
  <c r="G12" i="1"/>
  <c r="G13" i="1"/>
  <c r="G14" i="1"/>
  <c r="G15" i="1"/>
  <c r="G16" i="1"/>
</calcChain>
</file>

<file path=xl/sharedStrings.xml><?xml version="1.0" encoding="utf-8"?>
<sst xmlns="http://schemas.openxmlformats.org/spreadsheetml/2006/main" count="51" uniqueCount="33">
  <si>
    <t>Jan - 2025</t>
  </si>
  <si>
    <t>Dez - 2024</t>
  </si>
  <si>
    <t>Fev - 2025</t>
  </si>
  <si>
    <t>Mar - 2025</t>
  </si>
  <si>
    <t>Abr - 2025</t>
  </si>
  <si>
    <t>Maio - 2025</t>
  </si>
  <si>
    <t>Jun - 2025</t>
  </si>
  <si>
    <t>Jul - 2025</t>
  </si>
  <si>
    <t>Ago - 2025</t>
  </si>
  <si>
    <t>Set - 2025</t>
  </si>
  <si>
    <t>Out - 2025</t>
  </si>
  <si>
    <t>Nov - 2025</t>
  </si>
  <si>
    <t>Dez  - 2025</t>
  </si>
  <si>
    <t>Jan - 2026</t>
  </si>
  <si>
    <t>Fev - 2026</t>
  </si>
  <si>
    <t>Mês/Ano</t>
  </si>
  <si>
    <t>Rede</t>
  </si>
  <si>
    <t>Estadual</t>
  </si>
  <si>
    <t>Planejada (A)</t>
  </si>
  <si>
    <t>Em Obras de Implantação (B)</t>
  </si>
  <si>
    <t>Leito Natural</t>
  </si>
  <si>
    <t>Implantada</t>
  </si>
  <si>
    <t xml:space="preserve">Não PAV Total (C)  </t>
  </si>
  <si>
    <t>Em obras de Pavimentação (D)</t>
  </si>
  <si>
    <t>Pavimentada Pista Simples</t>
  </si>
  <si>
    <t>Em Obras de Duplicação</t>
  </si>
  <si>
    <t>Duplicada</t>
  </si>
  <si>
    <t>PAV Total (E)</t>
  </si>
  <si>
    <t>Total</t>
  </si>
  <si>
    <t>Mar - 2026</t>
  </si>
  <si>
    <t>Abr - 2026</t>
  </si>
  <si>
    <t>Mai - 2026</t>
  </si>
  <si>
    <t>JUN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</si>
</sst>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16]mmmm\-yy"/>
  </numFmts>
  <fonts count="6">
    <font>
      <sz val="11"/>
      <color theme="1"/>
      <name val="Aptos Narrow"/>
      <scheme val="minor"/>
    </font>
    <font>
      <sz val="11"/>
      <color theme="1"/>
      <name val="Arial"/>
      <family val="2"/>
    </font>
    <font>
      <sz val="11"/>
      <color theme="1"/>
      <name val="Aptos Narrow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17" fontId="2" fillId="0" borderId="0" xfId="0" quotePrefix="1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3" fillId="0" borderId="0" xfId="0" quotePrefix="1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theme="0"/>
          <bgColor theme="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RESUMO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M20">
  <tableColumns count="13">
    <tableColumn id="1" xr3:uid="{00000000-0010-0000-0000-000001000000}" name="Mês/Ano"/>
    <tableColumn id="2" xr3:uid="{00000000-0010-0000-0000-000002000000}" name="Rede"/>
    <tableColumn id="3" xr3:uid="{00000000-0010-0000-0000-000003000000}" name="Planejada (A)"/>
    <tableColumn id="4" xr3:uid="{00000000-0010-0000-0000-000004000000}" name="Em Obras de Implantação (B)"/>
    <tableColumn id="5" xr3:uid="{00000000-0010-0000-0000-000005000000}" name="Leito Natural"/>
    <tableColumn id="6" xr3:uid="{00000000-0010-0000-0000-000006000000}" name="Implantada"/>
    <tableColumn id="7" xr3:uid="{00000000-0010-0000-0000-000007000000}" name="Não PAV Total (C)  "/>
    <tableColumn id="8" xr3:uid="{00000000-0010-0000-0000-000008000000}" name="Em obras de Pavimentação (D)"/>
    <tableColumn id="9" xr3:uid="{00000000-0010-0000-0000-000009000000}" name="Pavimentada Pista Simples"/>
    <tableColumn id="10" xr3:uid="{00000000-0010-0000-0000-00000A000000}" name="Em Obras de Duplicação"/>
    <tableColumn id="11" xr3:uid="{00000000-0010-0000-0000-00000B000000}" name="Duplicada"/>
    <tableColumn id="12" xr3:uid="{00000000-0010-0000-0000-00000C000000}" name="PAV Total (E)"/>
    <tableColumn id="13" xr3:uid="{00000000-0010-0000-0000-00000D000000}" name="Total">
      <calculatedColumnFormula>Table_1[[#This Row],[Planejada (A)]]+Table_1[[#This Row],[Em Obras de Implantação (B)]]+Table_1[[#This Row],[Não PAV Total (C)  ]]+Table_1[[#This Row],[Em obras de Pavimentação (D)]]+Table_1[[#This Row],[PAV Total (E)]]</calculatedColumnFormula>
    </tableColumn>
  </tableColumns>
  <tableStyleInfo name="TableStyleMedium7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4"/>
  <sheetViews>
    <sheetView tabSelected="1" workbookViewId="0">
      <selection activeCell="K29" sqref="K29"/>
    </sheetView>
  </sheetViews>
  <sheetFormatPr defaultColWidth="12.625" defaultRowHeight="15" customHeight="1"/>
  <cols>
    <col min="1" max="1" width="13.75" customWidth="1"/>
    <col min="2" max="2" width="10.375" bestFit="1" customWidth="1"/>
    <col min="3" max="3" width="12.5" customWidth="1"/>
    <col min="4" max="4" width="16.625" customWidth="1"/>
    <col min="5" max="5" width="15.375" customWidth="1"/>
    <col min="6" max="6" width="16.625" customWidth="1"/>
    <col min="7" max="7" width="31.125" customWidth="1"/>
    <col min="8" max="8" width="21.375" customWidth="1"/>
    <col min="9" max="9" width="17.5" customWidth="1"/>
    <col min="10" max="10" width="20.125" customWidth="1"/>
    <col min="11" max="11" width="13" customWidth="1"/>
    <col min="12" max="12" width="13.75" customWidth="1"/>
    <col min="13" max="13" width="18.125" customWidth="1"/>
    <col min="14" max="26" width="8.625" customWidth="1"/>
  </cols>
  <sheetData>
    <row r="1" spans="1:26" ht="30" customHeight="1">
      <c r="A1" s="1" t="s">
        <v>15</v>
      </c>
      <c r="B1" s="1" t="s">
        <v>16</v>
      </c>
      <c r="C1" s="1" t="s">
        <v>18</v>
      </c>
      <c r="D1" s="1" t="s">
        <v>19</v>
      </c>
      <c r="E1" s="1" t="s">
        <v>20</v>
      </c>
      <c r="F1" s="1" t="s">
        <v>21</v>
      </c>
      <c r="G1" s="12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9" t="s">
        <v>1</v>
      </c>
      <c r="B2" s="3" t="s">
        <v>17</v>
      </c>
      <c r="C2" s="3">
        <v>623.71949860656559</v>
      </c>
      <c r="D2" s="3">
        <v>0</v>
      </c>
      <c r="E2" s="3">
        <v>7483.4355660152924</v>
      </c>
      <c r="F2" s="3">
        <v>407.08809499732257</v>
      </c>
      <c r="G2" s="3">
        <v>7890.5236610126149</v>
      </c>
      <c r="H2" s="3">
        <v>441.60063009486242</v>
      </c>
      <c r="I2" s="3">
        <v>11528.111020609587</v>
      </c>
      <c r="J2" s="3">
        <v>86.722723309747863</v>
      </c>
      <c r="K2" s="3">
        <v>726.05583404962078</v>
      </c>
      <c r="L2" s="3">
        <v>12340.889577968956</v>
      </c>
      <c r="M2" s="3">
        <f>Table_1[[#This Row],[Planejada (A)]]+Table_1[[#This Row],[Em Obras de Implantação (B)]]+Table_1[[#This Row],[Não PAV Total (C)  ]]+Table_1[[#This Row],[Em obras de Pavimentação (D)]]+Table_1[[#This Row],[PAV Total (E)]]</f>
        <v>21296.733367682999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10" t="s">
        <v>0</v>
      </c>
      <c r="B3" s="3" t="s">
        <v>17</v>
      </c>
      <c r="C3" s="3">
        <v>623.72</v>
      </c>
      <c r="D3" s="3">
        <v>0</v>
      </c>
      <c r="E3" s="3">
        <v>7483.44</v>
      </c>
      <c r="F3" s="3">
        <v>407.09</v>
      </c>
      <c r="G3" s="3">
        <v>7890.52</v>
      </c>
      <c r="H3" s="3">
        <v>441.6</v>
      </c>
      <c r="I3" s="3">
        <v>11528.11</v>
      </c>
      <c r="J3" s="3">
        <v>86.72</v>
      </c>
      <c r="K3" s="3">
        <v>726.06</v>
      </c>
      <c r="L3" s="3">
        <v>12340.89</v>
      </c>
      <c r="M3" s="3">
        <f>Table_1[[#This Row],[Planejada (A)]]+Table_1[[#This Row],[Em Obras de Implantação (B)]]+Table_1[[#This Row],[Não PAV Total (C)  ]]+Table_1[[#This Row],[Em obras de Pavimentação (D)]]+Table_1[[#This Row],[PAV Total (E)]]</f>
        <v>21296.73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10" t="s">
        <v>2</v>
      </c>
      <c r="B4" s="3" t="s">
        <v>17</v>
      </c>
      <c r="C4" s="3">
        <v>623.72</v>
      </c>
      <c r="D4" s="3">
        <v>0</v>
      </c>
      <c r="E4" s="3">
        <v>7483.44</v>
      </c>
      <c r="F4" s="3">
        <v>407.09</v>
      </c>
      <c r="G4" s="3">
        <v>7890.52</v>
      </c>
      <c r="H4" s="3">
        <v>441.6</v>
      </c>
      <c r="I4" s="3">
        <v>11528.11</v>
      </c>
      <c r="J4" s="3">
        <v>86.72</v>
      </c>
      <c r="K4" s="3">
        <v>726.06</v>
      </c>
      <c r="L4" s="3">
        <v>12340.89</v>
      </c>
      <c r="M4" s="3">
        <f>Table_1[[#This Row],[Planejada (A)]]+Table_1[[#This Row],[Em Obras de Implantação (B)]]+Table_1[[#This Row],[Não PAV Total (C)  ]]+Table_1[[#This Row],[Em obras de Pavimentação (D)]]+Table_1[[#This Row],[PAV Total (E)]]</f>
        <v>21296.73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10" t="s">
        <v>3</v>
      </c>
      <c r="B5" s="3" t="s">
        <v>17</v>
      </c>
      <c r="C5" s="3">
        <v>623.72</v>
      </c>
      <c r="D5" s="3">
        <v>0</v>
      </c>
      <c r="E5" s="3">
        <v>7506.84</v>
      </c>
      <c r="F5" s="3">
        <v>407.09</v>
      </c>
      <c r="G5" s="3">
        <f t="shared" ref="G5:G8" si="0">7506.84+407.09</f>
        <v>7913.93</v>
      </c>
      <c r="H5" s="3">
        <v>417.27100000000002</v>
      </c>
      <c r="I5" s="3">
        <v>11529.035</v>
      </c>
      <c r="J5" s="3">
        <v>86.72</v>
      </c>
      <c r="K5" s="3">
        <v>726.06</v>
      </c>
      <c r="L5" s="3">
        <v>12341.82</v>
      </c>
      <c r="M5" s="3">
        <f>Table_1[[#This Row],[Planejada (A)]]+Table_1[[#This Row],[Em Obras de Implantação (B)]]+Table_1[[#This Row],[Não PAV Total (C)  ]]+Table_1[[#This Row],[Em obras de Pavimentação (D)]]+Table_1[[#This Row],[PAV Total (E)]]</f>
        <v>21296.741000000002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10" t="s">
        <v>4</v>
      </c>
      <c r="B6" s="3" t="s">
        <v>17</v>
      </c>
      <c r="C6" s="3">
        <v>623.72</v>
      </c>
      <c r="D6" s="3">
        <v>0</v>
      </c>
      <c r="E6" s="3">
        <v>7506.84</v>
      </c>
      <c r="F6" s="3">
        <v>407.09</v>
      </c>
      <c r="G6" s="3">
        <f t="shared" si="0"/>
        <v>7913.93</v>
      </c>
      <c r="H6" s="3">
        <v>417.27100000000002</v>
      </c>
      <c r="I6" s="3">
        <v>11529.035</v>
      </c>
      <c r="J6" s="3">
        <v>86.72</v>
      </c>
      <c r="K6" s="3">
        <v>726.06</v>
      </c>
      <c r="L6" s="3">
        <v>12341.82</v>
      </c>
      <c r="M6" s="3">
        <f>Table_1[[#This Row],[Planejada (A)]]+Table_1[[#This Row],[Em Obras de Implantação (B)]]+Table_1[[#This Row],[Não PAV Total (C)  ]]+Table_1[[#This Row],[Em obras de Pavimentação (D)]]+Table_1[[#This Row],[PAV Total (E)]]</f>
        <v>21296.741000000002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>
      <c r="A7" s="10" t="s">
        <v>5</v>
      </c>
      <c r="B7" s="3" t="s">
        <v>17</v>
      </c>
      <c r="C7" s="3">
        <v>623.72</v>
      </c>
      <c r="D7" s="3">
        <v>0</v>
      </c>
      <c r="E7" s="3">
        <v>7506.84</v>
      </c>
      <c r="F7" s="3">
        <v>407.09</v>
      </c>
      <c r="G7" s="3">
        <f t="shared" si="0"/>
        <v>7913.93</v>
      </c>
      <c r="H7" s="3">
        <v>417.27100000000002</v>
      </c>
      <c r="I7" s="3">
        <v>11529.241</v>
      </c>
      <c r="J7" s="3">
        <v>86.72</v>
      </c>
      <c r="K7" s="3">
        <v>726.08500000000004</v>
      </c>
      <c r="L7" s="3">
        <v>12342.056</v>
      </c>
      <c r="M7" s="3">
        <f>Table_1[[#This Row],[Planejada (A)]]+Table_1[[#This Row],[Em Obras de Implantação (B)]]+Table_1[[#This Row],[Não PAV Total (C)  ]]+Table_1[[#This Row],[Em obras de Pavimentação (D)]]+Table_1[[#This Row],[PAV Total (E)]]</f>
        <v>21296.976999999999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10" t="s">
        <v>6</v>
      </c>
      <c r="B8" s="3" t="s">
        <v>17</v>
      </c>
      <c r="C8" s="3">
        <v>623.72</v>
      </c>
      <c r="D8" s="3">
        <v>0</v>
      </c>
      <c r="E8" s="3">
        <v>7506.84</v>
      </c>
      <c r="F8" s="3">
        <v>407.09</v>
      </c>
      <c r="G8" s="3">
        <f t="shared" si="0"/>
        <v>7913.93</v>
      </c>
      <c r="H8" s="3">
        <v>417.27100000000002</v>
      </c>
      <c r="I8" s="3">
        <v>11529.241</v>
      </c>
      <c r="J8" s="3">
        <v>86.72</v>
      </c>
      <c r="K8" s="3">
        <v>726.08500000000004</v>
      </c>
      <c r="L8" s="3">
        <v>12342.056</v>
      </c>
      <c r="M8" s="3">
        <f>Table_1[[#This Row],[Planejada (A)]]+Table_1[[#This Row],[Em Obras de Implantação (B)]]+Table_1[[#This Row],[Não PAV Total (C)  ]]+Table_1[[#This Row],[Em obras de Pavimentação (D)]]+Table_1[[#This Row],[PAV Total (E)]]</f>
        <v>21296.976999999999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10" t="s">
        <v>7</v>
      </c>
      <c r="B9" s="3" t="s">
        <v>17</v>
      </c>
      <c r="C9" s="3">
        <v>597.1</v>
      </c>
      <c r="D9" s="3">
        <v>0</v>
      </c>
      <c r="E9" s="3">
        <v>7506.5010000000002</v>
      </c>
      <c r="F9" s="3">
        <v>407.08800000000002</v>
      </c>
      <c r="G9" s="3">
        <f>RESUMO!$E9+RESUMO!$F9</f>
        <v>7913.5889999999999</v>
      </c>
      <c r="H9" s="3">
        <v>417.27100000000002</v>
      </c>
      <c r="I9" s="3">
        <v>11528.887000000001</v>
      </c>
      <c r="J9" s="3">
        <v>86.722999999999999</v>
      </c>
      <c r="K9" s="3">
        <v>726.84199999999998</v>
      </c>
      <c r="L9" s="3">
        <f t="shared" ref="L9:L12" si="1">K9+I9+J9</f>
        <v>12342.452000000001</v>
      </c>
      <c r="M9" s="3">
        <f>Table_1[[#This Row],[Planejada (A)]]+Table_1[[#This Row],[Em Obras de Implantação (B)]]+Table_1[[#This Row],[Não PAV Total (C)  ]]+Table_1[[#This Row],[Em obras de Pavimentação (D)]]+Table_1[[#This Row],[PAV Total (E)]]</f>
        <v>21270.412000000004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10" t="s">
        <v>8</v>
      </c>
      <c r="B10" s="3" t="s">
        <v>17</v>
      </c>
      <c r="C10" s="3">
        <v>597.1</v>
      </c>
      <c r="D10" s="3">
        <v>0</v>
      </c>
      <c r="E10" s="3">
        <v>7506.5010000000002</v>
      </c>
      <c r="F10" s="3">
        <v>407.08800000000002</v>
      </c>
      <c r="G10" s="3">
        <f>RESUMO!$E10+RESUMO!$F10</f>
        <v>7913.5889999999999</v>
      </c>
      <c r="H10" s="3">
        <v>417.27100000000002</v>
      </c>
      <c r="I10" s="3">
        <v>11528.887000000001</v>
      </c>
      <c r="J10" s="3">
        <v>86.722999999999999</v>
      </c>
      <c r="K10" s="3">
        <v>726.84199999999998</v>
      </c>
      <c r="L10" s="3">
        <f t="shared" si="1"/>
        <v>12342.452000000001</v>
      </c>
      <c r="M10" s="3">
        <f>Table_1[[#This Row],[Planejada (A)]]+Table_1[[#This Row],[Em Obras de Implantação (B)]]+Table_1[[#This Row],[Não PAV Total (C)  ]]+Table_1[[#This Row],[Em obras de Pavimentação (D)]]+Table_1[[#This Row],[PAV Total (E)]]</f>
        <v>21270.412000000004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10" t="s">
        <v>9</v>
      </c>
      <c r="B11" s="3" t="s">
        <v>17</v>
      </c>
      <c r="C11" s="3">
        <v>599.327</v>
      </c>
      <c r="D11" s="3">
        <v>0</v>
      </c>
      <c r="E11" s="3">
        <v>7466.2169999999996</v>
      </c>
      <c r="F11" s="3">
        <v>407.08800000000002</v>
      </c>
      <c r="G11" s="3">
        <f>RESUMO!$E11+RESUMO!$F11</f>
        <v>7873.3049999999994</v>
      </c>
      <c r="H11" s="3">
        <v>417.27100000000002</v>
      </c>
      <c r="I11" s="3">
        <v>11510.41</v>
      </c>
      <c r="J11" s="3">
        <v>86.722999999999999</v>
      </c>
      <c r="K11" s="3">
        <v>725.86099999999999</v>
      </c>
      <c r="L11" s="3">
        <f t="shared" si="1"/>
        <v>12322.994000000001</v>
      </c>
      <c r="M11" s="3">
        <f>Table_1[[#This Row],[Planejada (A)]]+Table_1[[#This Row],[Em Obras de Implantação (B)]]+Table_1[[#This Row],[Não PAV Total (C)  ]]+Table_1[[#This Row],[Em obras de Pavimentação (D)]]+Table_1[[#This Row],[PAV Total (E)]]</f>
        <v>21212.897000000001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10" t="s">
        <v>10</v>
      </c>
      <c r="B12" s="3" t="s">
        <v>17</v>
      </c>
      <c r="C12" s="3">
        <v>599.327</v>
      </c>
      <c r="D12" s="3">
        <v>0</v>
      </c>
      <c r="E12" s="3">
        <v>7466.2169999999996</v>
      </c>
      <c r="F12" s="3">
        <v>407.08800000000002</v>
      </c>
      <c r="G12" s="3">
        <f>RESUMO!$E12+RESUMO!$F12</f>
        <v>7873.3049999999994</v>
      </c>
      <c r="H12" s="3">
        <v>417.27100000000002</v>
      </c>
      <c r="I12" s="3">
        <v>11510.41</v>
      </c>
      <c r="J12" s="3">
        <v>86.722999999999999</v>
      </c>
      <c r="K12" s="3">
        <v>725.86099999999999</v>
      </c>
      <c r="L12" s="3">
        <f t="shared" si="1"/>
        <v>12322.994000000001</v>
      </c>
      <c r="M12" s="3">
        <f>Table_1[[#This Row],[Planejada (A)]]+Table_1[[#This Row],[Em Obras de Implantação (B)]]+Table_1[[#This Row],[Não PAV Total (C)  ]]+Table_1[[#This Row],[Em obras de Pavimentação (D)]]+Table_1[[#This Row],[PAV Total (E)]]</f>
        <v>21212.897000000001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10" t="s">
        <v>11</v>
      </c>
      <c r="B13" s="3" t="s">
        <v>17</v>
      </c>
      <c r="C13" s="5">
        <v>569.47382718850008</v>
      </c>
      <c r="D13" s="3">
        <v>0</v>
      </c>
      <c r="E13" s="5">
        <v>7083.0587231463014</v>
      </c>
      <c r="F13" s="5">
        <v>286.28786611530001</v>
      </c>
      <c r="G13" s="3">
        <f>SUM(E13,F13)</f>
        <v>7369.3465892616014</v>
      </c>
      <c r="H13" s="5">
        <v>676.62522119689993</v>
      </c>
      <c r="I13" s="5">
        <v>11833.725207562406</v>
      </c>
      <c r="J13" s="5">
        <v>55.681900704200004</v>
      </c>
      <c r="K13" s="5">
        <v>769.52043566830048</v>
      </c>
      <c r="L13" s="3">
        <f>SUM(K13,J13,I13)</f>
        <v>12658.927543934906</v>
      </c>
      <c r="M13" s="3">
        <f>Table_1[[#This Row],[Planejada (A)]]+Table_1[[#This Row],[Em Obras de Implantação (B)]]+Table_1[[#This Row],[Não PAV Total (C)  ]]+Table_1[[#This Row],[Em obras de Pavimentação (D)]]+Table_1[[#This Row],[PAV Total (E)]]</f>
        <v>21274.373181581905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10" t="s">
        <v>12</v>
      </c>
      <c r="B14" s="3" t="s">
        <v>17</v>
      </c>
      <c r="C14" s="6">
        <v>569.47382718862139</v>
      </c>
      <c r="D14" s="3">
        <v>0</v>
      </c>
      <c r="E14" s="6">
        <v>7084.2573103619388</v>
      </c>
      <c r="F14" s="6">
        <v>286.28786611540386</v>
      </c>
      <c r="G14" s="3">
        <f>RESUMO!$E14+RESUMO!$F14</f>
        <v>7370.5451764773425</v>
      </c>
      <c r="H14" s="6">
        <v>676.62522119683354</v>
      </c>
      <c r="I14" s="6">
        <v>11832.669980284965</v>
      </c>
      <c r="J14" s="6">
        <v>55.681900704122945</v>
      </c>
      <c r="K14" s="6">
        <v>768.32184845248162</v>
      </c>
      <c r="L14" s="3">
        <f>K14+I14+J14</f>
        <v>12656.673729441571</v>
      </c>
      <c r="M14" s="3">
        <f>Table_1[[#This Row],[Planejada (A)]]+Table_1[[#This Row],[Em Obras de Implantação (B)]]+Table_1[[#This Row],[Não PAV Total (C)  ]]+Table_1[[#This Row],[Em obras de Pavimentação (D)]]+Table_1[[#This Row],[PAV Total (E)]]</f>
        <v>21273.317954304366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10" t="s">
        <v>13</v>
      </c>
      <c r="B15" s="3" t="s">
        <v>17</v>
      </c>
      <c r="C15" s="6">
        <v>569.47382718862139</v>
      </c>
      <c r="D15" s="3">
        <v>0</v>
      </c>
      <c r="E15" s="6">
        <v>7084.2573103619388</v>
      </c>
      <c r="F15" s="6">
        <v>286.28786611540386</v>
      </c>
      <c r="G15" s="3">
        <f>RESUMO!$E15+RESUMO!$F15</f>
        <v>7370.5451764773425</v>
      </c>
      <c r="H15" s="6">
        <v>676.62522119683354</v>
      </c>
      <c r="I15" s="6">
        <v>11832.669980284965</v>
      </c>
      <c r="J15" s="6">
        <v>55.681900704122945</v>
      </c>
      <c r="K15" s="6">
        <v>768.32184845248162</v>
      </c>
      <c r="L15" s="3">
        <f t="shared" ref="L15" si="2">K15+I15+J15</f>
        <v>12656.673729441571</v>
      </c>
      <c r="M15" s="3">
        <f>Table_1[[#This Row],[Planejada (A)]]+Table_1[[#This Row],[Em Obras de Implantação (B)]]+Table_1[[#This Row],[Não PAV Total (C)  ]]+Table_1[[#This Row],[Em obras de Pavimentação (D)]]+Table_1[[#This Row],[PAV Total (E)]]</f>
        <v>21273.317954304366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11" t="s">
        <v>14</v>
      </c>
      <c r="B16" s="3" t="s">
        <v>17</v>
      </c>
      <c r="C16" s="6">
        <v>593.67832799380017</v>
      </c>
      <c r="D16" s="7">
        <v>0</v>
      </c>
      <c r="E16" s="6">
        <v>7112.0674468621974</v>
      </c>
      <c r="F16" s="6">
        <v>287.05651398539999</v>
      </c>
      <c r="G16" s="8">
        <f>SUM(E16,F16)</f>
        <v>7399.1239608475971</v>
      </c>
      <c r="H16" s="6">
        <v>744.41742223799997</v>
      </c>
      <c r="I16" s="6">
        <v>11834.810285148596</v>
      </c>
      <c r="J16" s="6">
        <v>57.345250528400008</v>
      </c>
      <c r="K16" s="6">
        <v>769.39430563800011</v>
      </c>
      <c r="L16" s="3">
        <f>SUM(I16:K16)</f>
        <v>12661.549841314996</v>
      </c>
      <c r="M16" s="3">
        <f>Table_1[[#This Row],[Planejada (A)]]+Table_1[[#This Row],[Em Obras de Implantação (B)]]+Table_1[[#This Row],[Não PAV Total (C)  ]]+Table_1[[#This Row],[Em obras de Pavimentação (D)]]+Table_1[[#This Row],[PAV Total (E)]]</f>
        <v>21398.769552394391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11" t="s">
        <v>29</v>
      </c>
      <c r="B17" s="13" t="s">
        <v>17</v>
      </c>
      <c r="C17" s="15">
        <v>595.559852547182</v>
      </c>
      <c r="D17" s="14">
        <v>0</v>
      </c>
      <c r="E17" s="14">
        <v>7112.6007213737585</v>
      </c>
      <c r="F17" s="14">
        <v>287.05651398548468</v>
      </c>
      <c r="G17" s="8">
        <f>SUM(E17,F17)</f>
        <v>7399.6572353592428</v>
      </c>
      <c r="H17" s="14">
        <v>622.87482565303571</v>
      </c>
      <c r="I17" s="14">
        <v>11859.427285031683</v>
      </c>
      <c r="J17" s="14">
        <v>55.65110512604798</v>
      </c>
      <c r="K17" s="14">
        <v>766.9211459707318</v>
      </c>
      <c r="L17" s="3">
        <f>SUM(I17:K17)</f>
        <v>12681.999536128462</v>
      </c>
      <c r="M17" s="3">
        <f>Table_1[[#This Row],[Planejada (A)]]+Table_1[[#This Row],[Em Obras de Implantação (B)]]+Table_1[[#This Row],[Não PAV Total (C)  ]]+Table_1[[#This Row],[Em obras de Pavimentação (D)]]+Table_1[[#This Row],[PAV Total (E)]]</f>
        <v>21300.091449687923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11" t="s">
        <v>30</v>
      </c>
      <c r="B18" s="3" t="s">
        <v>17</v>
      </c>
      <c r="C18" s="7">
        <v>595.55985254718212</v>
      </c>
      <c r="D18" s="7">
        <v>0</v>
      </c>
      <c r="E18" s="7">
        <v>7112.6007213737621</v>
      </c>
      <c r="F18" s="7">
        <v>287.05651398548468</v>
      </c>
      <c r="G18" s="8">
        <f>SUM(E18,F18)</f>
        <v>7399.6572353592464</v>
      </c>
      <c r="H18" s="7">
        <v>622.87482565303571</v>
      </c>
      <c r="I18" s="7">
        <v>11859.427285031683</v>
      </c>
      <c r="J18" s="7">
        <v>55.651105126047973</v>
      </c>
      <c r="K18" s="7">
        <v>766.92114597073191</v>
      </c>
      <c r="L18" s="3">
        <f>SUM(I18:K18)</f>
        <v>12681.999536128462</v>
      </c>
      <c r="M18" s="3">
        <f>Table_1[[#This Row],[Planejada (A)]]+Table_1[[#This Row],[Em Obras de Implantação (B)]]+Table_1[[#This Row],[Não PAV Total (C)  ]]+Table_1[[#This Row],[Em obras de Pavimentação (D)]]+Table_1[[#This Row],[PAV Total (E)]]</f>
        <v>21300.091449687927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16" t="s">
        <v>31</v>
      </c>
      <c r="B19" s="3" t="s">
        <v>17</v>
      </c>
      <c r="C19" s="8">
        <v>595.55985254718212</v>
      </c>
      <c r="D19" s="8">
        <v>0</v>
      </c>
      <c r="E19" s="8">
        <v>7111.8726870224564</v>
      </c>
      <c r="F19" s="8">
        <v>287.05651398549065</v>
      </c>
      <c r="G19" s="8">
        <f>SUM(E19,F19)</f>
        <v>7398.9292010079471</v>
      </c>
      <c r="H19" s="8">
        <v>622.87482565308107</v>
      </c>
      <c r="I19" s="8">
        <v>11859.671814392817</v>
      </c>
      <c r="J19" s="8">
        <v>55.651105126047973</v>
      </c>
      <c r="K19" s="8">
        <v>766.92114597072293</v>
      </c>
      <c r="L19" s="3">
        <f>SUM(I19:K19)</f>
        <v>12682.244065489587</v>
      </c>
      <c r="M19" s="3">
        <f>Table_1[[#This Row],[Planejada (A)]]+Table_1[[#This Row],[Em Obras de Implantação (B)]]+Table_1[[#This Row],[Não PAV Total (C)  ]]+Table_1[[#This Row],[Em obras de Pavimentação (D)]]+Table_1[[#This Row],[PAV Total (E)]]</f>
        <v>21299.607944697796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18" t="s">
        <v>32</v>
      </c>
      <c r="B20" s="3" t="s">
        <v>17</v>
      </c>
      <c r="C20" s="17">
        <v>595.97345128521965</v>
      </c>
      <c r="D20" s="8">
        <v>0</v>
      </c>
      <c r="E20" s="19">
        <v>7063.5854842210611</v>
      </c>
      <c r="F20" s="19">
        <v>287.05651398549065</v>
      </c>
      <c r="G20" s="8">
        <f>SUM(E20,F20)</f>
        <v>7350.6419982065518</v>
      </c>
      <c r="H20" s="19">
        <v>671.16202845448117</v>
      </c>
      <c r="I20" s="19">
        <v>11848.147789895411</v>
      </c>
      <c r="J20" s="19">
        <v>67.175129623447972</v>
      </c>
      <c r="K20" s="19">
        <v>766.92114597072293</v>
      </c>
      <c r="L20" s="3">
        <f>SUM(Table_1[[#This Row],[Pavimentada Pista Simples]],K20,Table_1[[#This Row],[Em Obras de Duplicação]])</f>
        <v>12682.244065489582</v>
      </c>
      <c r="M20" s="8">
        <f>Table_1[[#This Row],[Planejada (A)]]+Table_1[[#This Row],[Em Obras de Implantação (B)]]+Table_1[[#This Row],[Não PAV Total (C)  ]]+Table_1[[#This Row],[Em obras de Pavimentação (D)]]+Table_1[[#This Row],[PAV Total (E)]]</f>
        <v>21300.021543435832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8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4:26" ht="14.25" customHeight="1"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4:26" ht="14.25" customHeight="1"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4:26" ht="14.25" customHeight="1"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4:26" ht="14.25" customHeight="1"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4:26" ht="14.25" customHeight="1"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4:26" ht="14.25" customHeight="1"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4:26" ht="14.25" customHeight="1"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4:26" ht="14.25" customHeight="1"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</sheetData>
  <phoneticPr fontId="5" type="noConversion"/>
  <pageMargins left="0.511811024" right="0.511811024" top="0.78740157499999996" bottom="0.78740157499999996" header="0" footer="0"/>
  <pageSetup paperSize="9" orientation="portrait" r:id="rId1"/>
  <ignoredErrors>
    <ignoredError sqref="L16:L17" formulaRange="1"/>
    <ignoredError sqref="L13" 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Dulce Bonelli Robalinho de Barros</dc:creator>
  <cp:lastModifiedBy>Luciano Henrique Almeida de Oliveira</cp:lastModifiedBy>
  <dcterms:created xsi:type="dcterms:W3CDTF">2025-01-02T13:00:32Z</dcterms:created>
  <dcterms:modified xsi:type="dcterms:W3CDTF">2026-07-03T12:10:16Z</dcterms:modified>
</cp:coreProperties>
</file>